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ncrematcorp-my.sharepoint.com/personal/gabriel_carvalho_concremat_com_br/Documents/CONCREMAT/ALEX BARETTA/ABRATE - Anexos/Curva, Criticidade, Ensaio/"/>
    </mc:Choice>
  </mc:AlternateContent>
  <xr:revisionPtr revIDLastSave="6" documentId="8_{D093B5C0-63FC-44C7-950C-0D52DD227B91}" xr6:coauthVersionLast="47" xr6:coauthVersionMax="47" xr10:uidLastSave="{A4383FDE-9DB5-4149-8F72-96C5819069D9}"/>
  <bookViews>
    <workbookView xWindow="-120" yWindow="-120" windowWidth="29040" windowHeight="15840" xr2:uid="{20D5507A-B884-4115-BF5C-FA7BD96231CF}"/>
  </bookViews>
  <sheets>
    <sheet name="Instruções para Uso" sheetId="2" r:id="rId1"/>
    <sheet name="Avaliação de Criticidade" sheetId="1" r:id="rId2"/>
  </sheets>
  <definedNames>
    <definedName name="_xlnm._FilterDatabase" localSheetId="1" hidden="1">'Avaliação de Criticidade'!$C$4:$J$64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J57" i="1" s="1"/>
  <c r="M8" i="1"/>
  <c r="M7" i="1"/>
  <c r="M6" i="1"/>
  <c r="I58" i="1"/>
  <c r="J58" i="1" s="1"/>
  <c r="I56" i="1"/>
  <c r="J56" i="1" s="1"/>
  <c r="I55" i="1"/>
  <c r="J55" i="1" s="1"/>
  <c r="I60" i="1"/>
  <c r="J60" i="1" s="1"/>
  <c r="I61" i="1"/>
  <c r="J61" i="1" s="1"/>
  <c r="I62" i="1"/>
  <c r="J62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5" i="1"/>
  <c r="J15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1" i="1"/>
  <c r="J31" i="1" s="1"/>
  <c r="I32" i="1"/>
  <c r="J32" i="1" s="1"/>
  <c r="I33" i="1"/>
  <c r="J33" i="1" s="1"/>
  <c r="I35" i="1"/>
  <c r="J35" i="1" s="1"/>
  <c r="I36" i="1"/>
  <c r="J36" i="1" s="1"/>
  <c r="I37" i="1"/>
  <c r="J37" i="1" s="1"/>
  <c r="I38" i="1"/>
  <c r="J38" i="1" s="1"/>
  <c r="I40" i="1"/>
  <c r="J40" i="1" s="1"/>
  <c r="I42" i="1"/>
  <c r="J42" i="1" s="1"/>
  <c r="I43" i="1"/>
  <c r="J43" i="1" s="1"/>
  <c r="I44" i="1"/>
  <c r="J44" i="1" s="1"/>
  <c r="I45" i="1"/>
  <c r="J45" i="1" s="1"/>
  <c r="I47" i="1"/>
  <c r="J47" i="1" s="1"/>
  <c r="I48" i="1"/>
  <c r="J48" i="1" s="1"/>
  <c r="I50" i="1"/>
  <c r="J50" i="1" s="1"/>
  <c r="I51" i="1"/>
  <c r="J51" i="1" s="1"/>
  <c r="I52" i="1"/>
  <c r="J52" i="1" s="1"/>
  <c r="I53" i="1"/>
  <c r="J53" i="1" s="1"/>
  <c r="I63" i="1"/>
  <c r="J63" i="1" s="1"/>
  <c r="I64" i="1"/>
  <c r="J64" i="1" s="1"/>
  <c r="L6" i="1" l="1"/>
  <c r="L8" i="1"/>
  <c r="L7" i="1"/>
  <c r="L9" i="1" l="1"/>
  <c r="N6" i="1" s="1"/>
  <c r="N8" i="1" l="1"/>
  <c r="N7" i="1"/>
  <c r="N9" i="1" s="1"/>
</calcChain>
</file>

<file path=xl/sharedStrings.xml><?xml version="1.0" encoding="utf-8"?>
<sst xmlns="http://schemas.openxmlformats.org/spreadsheetml/2006/main" count="142" uniqueCount="142">
  <si>
    <t>Atividade</t>
  </si>
  <si>
    <t>Critério 1: Complexidade Técnica</t>
  </si>
  <si>
    <t>Critério 2: Necessidade de Mão de Obra Qualificada</t>
  </si>
  <si>
    <t>Critério 3: Exigência de Conformidade</t>
  </si>
  <si>
    <t>Critério 4: Impacto Potencial de Não Conformidades</t>
  </si>
  <si>
    <t>Critério 5: Impactos em Retrabalhos, Prazos e Custos</t>
  </si>
  <si>
    <t>Pontuação Total</t>
  </si>
  <si>
    <t>Nível de Criticidade</t>
  </si>
  <si>
    <t>[Descrição da Atividade]</t>
  </si>
  <si>
    <t>[Pontuação do Critério 1]</t>
  </si>
  <si>
    <t>[Pontuação do Critério 2]</t>
  </si>
  <si>
    <t>[Pontuação do Critério 3]</t>
  </si>
  <si>
    <t>[Pontuação do Critério 4]</t>
  </si>
  <si>
    <t>[Pontuação do Critério 5]</t>
  </si>
  <si>
    <t>[Fórmula Total]</t>
  </si>
  <si>
    <t>[Classificação]</t>
  </si>
  <si>
    <t>Serviços Preliminares</t>
  </si>
  <si>
    <t>Marcações Topográficas</t>
  </si>
  <si>
    <t>Abertura de Acesso</t>
  </si>
  <si>
    <t>Supressão Vegetal</t>
  </si>
  <si>
    <t>Instalação do Canteiro de Obras</t>
  </si>
  <si>
    <t>Medição de Resistividade do Solo</t>
  </si>
  <si>
    <t>Sondagem</t>
  </si>
  <si>
    <t>Terraplanagem</t>
  </si>
  <si>
    <t>Drenagem</t>
  </si>
  <si>
    <t>Sistema de Aterramento</t>
  </si>
  <si>
    <t>Malha de Aterramento</t>
  </si>
  <si>
    <t>Instalação do Cabo Contrapeso</t>
  </si>
  <si>
    <t>Fundações</t>
  </si>
  <si>
    <t>Concretagem</t>
  </si>
  <si>
    <t>Fundação em Tubulão</t>
  </si>
  <si>
    <t>Fundação em Tubulão com Bloco de Coroamento</t>
  </si>
  <si>
    <t>Fundação em Sapata Pré-Moldada</t>
  </si>
  <si>
    <t>Fundação em Sapata</t>
  </si>
  <si>
    <t>Fundação em Bloco Ancorado em Rocha</t>
  </si>
  <si>
    <t>Fundação em Bloco</t>
  </si>
  <si>
    <t>Fundação em Viga "L"</t>
  </si>
  <si>
    <t>Fundação em Estaca Metálica</t>
  </si>
  <si>
    <t>Fundação em Estaca Helicoidal</t>
  </si>
  <si>
    <t>Provas de Carga</t>
  </si>
  <si>
    <t>Sistema de Drenagem de Óleo</t>
  </si>
  <si>
    <t>Caixa de Contenção</t>
  </si>
  <si>
    <t>Caixa Separadora de Água e Óleo</t>
  </si>
  <si>
    <t>Vias de Cabos</t>
  </si>
  <si>
    <t>Canaletas</t>
  </si>
  <si>
    <t>Eletrodutos</t>
  </si>
  <si>
    <t>Caixas de Passagem</t>
  </si>
  <si>
    <t>Edificações</t>
  </si>
  <si>
    <t>Montagem Civil</t>
  </si>
  <si>
    <t>Montagem de Pré-Moldados</t>
  </si>
  <si>
    <t>Montagem Eletromecânica</t>
  </si>
  <si>
    <t>Montagem de Estrutura Metálica</t>
  </si>
  <si>
    <t>Montagem de Equipamentos</t>
  </si>
  <si>
    <t>Montagem dos Barramentos e SPDA</t>
  </si>
  <si>
    <t>Lançamento de Cabos (PR, OPGW e Condutores)</t>
  </si>
  <si>
    <t>Montagem Elétrica</t>
  </si>
  <si>
    <t>Lançamento de Cabos (Força e Controle e Telecom)</t>
  </si>
  <si>
    <t>Montagem de Painéis</t>
  </si>
  <si>
    <t>Urbanização</t>
  </si>
  <si>
    <t>Britagem</t>
  </si>
  <si>
    <t>Cercas e Alambrados</t>
  </si>
  <si>
    <t>Arruamento</t>
  </si>
  <si>
    <t>Taludes</t>
  </si>
  <si>
    <t>Comissionamento de Equipamentos</t>
  </si>
  <si>
    <t>Comissionamento de Solo</t>
  </si>
  <si>
    <t>Comissionamento Aéreo</t>
  </si>
  <si>
    <t>Comissionamento</t>
  </si>
  <si>
    <t>Qtde</t>
  </si>
  <si>
    <t>Classificação</t>
  </si>
  <si>
    <t>%</t>
  </si>
  <si>
    <t>Revisão Final</t>
  </si>
  <si>
    <t xml:space="preserve">Placas e Esferas </t>
  </si>
  <si>
    <t>Instalação de Defensas</t>
  </si>
  <si>
    <t>Item do Manual</t>
  </si>
  <si>
    <t>Comissionamento de SPCS</t>
  </si>
  <si>
    <t>Drenagem Oleosa - Interligações</t>
  </si>
  <si>
    <t>Acessórios</t>
  </si>
  <si>
    <t>Comissionamento dos Serviços Auxiliares</t>
  </si>
  <si>
    <t>15.1</t>
  </si>
  <si>
    <t>15.1.1</t>
  </si>
  <si>
    <t>15.1.2</t>
  </si>
  <si>
    <t>15.1.3</t>
  </si>
  <si>
    <t>15.1.4</t>
  </si>
  <si>
    <t>15.1.5</t>
  </si>
  <si>
    <t>15.1.6</t>
  </si>
  <si>
    <t>15.2</t>
  </si>
  <si>
    <t>15.3</t>
  </si>
  <si>
    <t>15.4</t>
  </si>
  <si>
    <t>15.4.1</t>
  </si>
  <si>
    <t>15.4.2</t>
  </si>
  <si>
    <t>15.5</t>
  </si>
  <si>
    <t>15.5.1</t>
  </si>
  <si>
    <t>15.5.2</t>
  </si>
  <si>
    <t>15.5.3</t>
  </si>
  <si>
    <t>15.5.4</t>
  </si>
  <si>
    <t>15.5.5</t>
  </si>
  <si>
    <t>15.5.6</t>
  </si>
  <si>
    <t>15.5.7</t>
  </si>
  <si>
    <t>15.5.8</t>
  </si>
  <si>
    <t>15.5.9</t>
  </si>
  <si>
    <t>15.5.10</t>
  </si>
  <si>
    <t>15.5.11</t>
  </si>
  <si>
    <t>15.5.12</t>
  </si>
  <si>
    <t>15.6</t>
  </si>
  <si>
    <t>15.6.1</t>
  </si>
  <si>
    <t>15.6.2</t>
  </si>
  <si>
    <t>15.6.3</t>
  </si>
  <si>
    <t>15.7</t>
  </si>
  <si>
    <t>15.7.1</t>
  </si>
  <si>
    <t>15.7.2</t>
  </si>
  <si>
    <t>15.7.3</t>
  </si>
  <si>
    <t>15.8</t>
  </si>
  <si>
    <t>15.9</t>
  </si>
  <si>
    <t>15.9.1</t>
  </si>
  <si>
    <t>15.10</t>
  </si>
  <si>
    <t>15.10.1</t>
  </si>
  <si>
    <t>15.10.2</t>
  </si>
  <si>
    <t>15.10.3</t>
  </si>
  <si>
    <t>15.10.4</t>
  </si>
  <si>
    <t>15.11</t>
  </si>
  <si>
    <t>15.11.1</t>
  </si>
  <si>
    <t>15.11.2</t>
  </si>
  <si>
    <t>15.12</t>
  </si>
  <si>
    <t>15.12.1</t>
  </si>
  <si>
    <t>15.12.2</t>
  </si>
  <si>
    <t>15.12.3</t>
  </si>
  <si>
    <t>15.12.4</t>
  </si>
  <si>
    <t>15.13</t>
  </si>
  <si>
    <t>15.13.1</t>
  </si>
  <si>
    <t>15.13.2</t>
  </si>
  <si>
    <t>15.13.3</t>
  </si>
  <si>
    <t>15.14</t>
  </si>
  <si>
    <t>15.15</t>
  </si>
  <si>
    <t>15.15.1</t>
  </si>
  <si>
    <t>15.15.2</t>
  </si>
  <si>
    <t>15.15.3</t>
  </si>
  <si>
    <t>15.15.4</t>
  </si>
  <si>
    <t>15.15.5</t>
  </si>
  <si>
    <t>-</t>
  </si>
  <si>
    <t>Sinalização e Acessórios</t>
  </si>
  <si>
    <t>Fundação Atarantada</t>
  </si>
  <si>
    <r>
      <rPr>
        <b/>
        <sz val="11"/>
        <color theme="1"/>
        <rFont val="Abadi"/>
        <family val="2"/>
      </rPr>
      <t>Instruções para uso</t>
    </r>
    <r>
      <rPr>
        <sz val="11"/>
        <color theme="1"/>
        <rFont val="Abadi"/>
        <family val="2"/>
      </rPr>
      <t xml:space="preserve">
Avaliação de criticidade:
Entrada de dados:
Preencha as colunas B a F com as pontuações atribuídas pela equipe da obra para cada critério, considerando os exemplos e diretrizes da metodologia.
Cálculos automáticos:
A pontuação total e o nível de criticidade serão calculados automaticamente utilizando as fórmulas fornecidas.
Customização:
Caso novos critérios sejam adicionados ou os pesos sejam ajustados, revise a fórmula da pontuação total e os valores limite da classificação no nível de criticidade.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</si>
</sst>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badi"/>
      <family val="2"/>
    </font>
    <font>
      <b/>
      <sz val="11"/>
      <color theme="1"/>
      <name val="Abadi"/>
      <family val="2"/>
    </font>
    <font>
      <b/>
      <sz val="11"/>
      <color theme="0"/>
      <name val="Abadi"/>
      <family val="2"/>
    </font>
    <font>
      <sz val="11"/>
      <color theme="0"/>
      <name val="Abadi"/>
      <family val="2"/>
    </font>
    <font>
      <sz val="11"/>
      <name val="Abad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/>
      <top/>
      <bottom/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4" xfId="0" applyFont="1" applyBorder="1" applyAlignment="1">
      <alignment vertical="top" wrapText="1"/>
    </xf>
    <xf numFmtId="0" fontId="5" fillId="2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0" borderId="0" xfId="0" applyFont="1"/>
    <xf numFmtId="0" fontId="5" fillId="2" borderId="8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3" fillId="5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4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indent="1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/>
    </xf>
  </cellXfs>
  <cellStyles count="2">
    <cellStyle name="Normal" xfId="0" builtinId="0"/>
    <cellStyle name="Porcentagem" xfId="1" builtinId="5"/>
  </cellStyles>
  <dxfs count="6">
    <dxf>
      <fill>
        <patternFill patternType="solid">
          <bgColor rgb="FFFFFFA7"/>
        </patternFill>
      </fill>
    </dxf>
    <dxf>
      <fill>
        <patternFill>
          <bgColor rgb="FFC9E7A7"/>
        </patternFill>
      </fill>
    </dxf>
    <dxf>
      <font>
        <color auto="1"/>
      </font>
      <fill>
        <patternFill>
          <bgColor rgb="FFFF9393"/>
        </patternFill>
      </fill>
    </dxf>
    <dxf>
      <fill>
        <patternFill patternType="solid">
          <bgColor rgb="FFFFFFA7"/>
        </patternFill>
      </fill>
    </dxf>
    <dxf>
      <fill>
        <patternFill>
          <bgColor rgb="FFC9E7A7"/>
        </patternFill>
      </fill>
    </dxf>
    <dxf>
      <font>
        <color auto="1"/>
      </font>
      <fill>
        <patternFill>
          <bgColor rgb="FFFF9393"/>
        </patternFill>
      </fill>
    </dxf>
  </dxfs>
  <tableStyles count="0" defaultTableStyle="TableStyleMedium2" defaultPivotStyle="PivotStyleLight16"/>
  <colors>
    <mruColors>
      <color rgb="FFFFFFA7"/>
      <color rgb="FFFFD1D1"/>
      <color rgb="FFFF9393"/>
      <color rgb="FFC9E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/>
              <a:t>Criticidade das</a:t>
            </a:r>
            <a:r>
              <a:rPr lang="pt-BR" sz="1400" baseline="0"/>
              <a:t> Atividades</a:t>
            </a:r>
            <a:endParaRPr lang="pt-BR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939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723D-45BE-8BB1-18B9AFA9DF48}"/>
              </c:ext>
            </c:extLst>
          </c:dPt>
          <c:dPt>
            <c:idx val="1"/>
            <c:bubble3D val="0"/>
            <c:spPr>
              <a:solidFill>
                <a:srgbClr val="FFFFA7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23D-45BE-8BB1-18B9AFA9DF48}"/>
              </c:ext>
            </c:extLst>
          </c:dPt>
          <c:dPt>
            <c:idx val="2"/>
            <c:bubble3D val="0"/>
            <c:spPr>
              <a:solidFill>
                <a:srgbClr val="C9E7A7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23D-45BE-8BB1-18B9AFA9DF4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'Avaliação de Criticidade'!$M$6:$M$8</c:f>
              <c:strCache>
                <c:ptCount val="3"/>
                <c:pt idx="0">
                  <c:v>Crítico</c:v>
                </c:pt>
                <c:pt idx="1">
                  <c:v>Moderado</c:v>
                </c:pt>
                <c:pt idx="2">
                  <c:v>Baixo</c:v>
                </c:pt>
              </c:strCache>
            </c:strRef>
          </c:cat>
          <c:val>
            <c:numRef>
              <c:f>'Avaliação de Criticidade'!$N$6:$N$8</c:f>
              <c:numCache>
                <c:formatCode>0%</c:formatCode>
                <c:ptCount val="3"/>
                <c:pt idx="0">
                  <c:v>0.42857142857142855</c:v>
                </c:pt>
                <c:pt idx="1">
                  <c:v>0.32653061224489793</c:v>
                </c:pt>
                <c:pt idx="2">
                  <c:v>0.24489795918367346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D-45BE-8BB1-18B9AFA9DF4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358586</xdr:colOff>
      <xdr:row>9</xdr:row>
      <xdr:rowOff>197222</xdr:rowOff>
    </xdr:from>
    <xdr:to>
      <xdr:col>16</xdr:col>
      <xdr:colOff>17929</xdr:colOff>
      <xdr:row>19</xdr:row>
      <xdr:rowOff>170327</xdr:rowOff>
    </xdr:to>
    <xdr:graphicFrame macro="">
      <xdr:nvGraphicFramePr>
        <xdr:cNvPr id="62" name="Gráfico 61">
          <a:extLst>
            <a:ext uri="{FF2B5EF4-FFF2-40B4-BE49-F238E27FC236}">
              <a16:creationId xmlns:a16="http://schemas.microsoft.com/office/drawing/2014/main" id="{D55EF936-F4F9-80A2-4027-58EDE7462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58579-19AB-4CD0-BBFE-DCF32109723B}">
  <sheetPr>
    <tabColor theme="9" tint="0.79998168889431442"/>
  </sheetPr>
  <dimension ref="B2"/>
  <sheetViews>
    <sheetView showGridLines="0" tabSelected="1" workbookViewId="0">
      <selection activeCell="B2" sqref="B2"/>
    </sheetView>
  </sheetViews>
  <sheetFormatPr defaultRowHeight="15" x14ac:dyDescent="0.25"/>
  <cols>
    <col min="1" max="1" width="3.140625" customWidth="1"/>
    <col min="2" max="2" width="141.7109375" customWidth="1"/>
  </cols>
  <sheetData>
    <row r="2" spans="2:2" ht="374.25" customHeight="1" x14ac:dyDescent="0.25">
      <c r="B2" s="1" t="s">
        <v>141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C7D62-62AB-42D2-B57B-0BFE5ECBD84B}">
  <sheetPr>
    <tabColor theme="6"/>
  </sheetPr>
  <dimension ref="B2:V64"/>
  <sheetViews>
    <sheetView showGridLines="0" topLeftCell="B2" zoomScale="82" zoomScaleNormal="85" workbookViewId="0">
      <pane xSplit="1" ySplit="3" topLeftCell="C5" activePane="bottomRight" state="frozen"/>
      <selection activeCell="B2" sqref="B2"/>
      <selection pane="topRight" activeCell="C2" sqref="C2"/>
      <selection pane="bottomLeft" activeCell="B5" sqref="B5"/>
      <selection pane="bottomRight" activeCell="C8" sqref="C8"/>
    </sheetView>
  </sheetViews>
  <sheetFormatPr defaultRowHeight="15" x14ac:dyDescent="0.25"/>
  <cols>
    <col min="1" max="1" width="2.7109375" style="6" customWidth="1"/>
    <col min="2" max="2" width="9.42578125" style="43" customWidth="1"/>
    <col min="3" max="3" width="52.140625" style="6" bestFit="1" customWidth="1"/>
    <col min="4" max="4" width="15" style="44" bestFit="1" customWidth="1"/>
    <col min="5" max="5" width="18.28515625" style="44" bestFit="1" customWidth="1"/>
    <col min="6" max="6" width="14.85546875" style="44" bestFit="1" customWidth="1"/>
    <col min="7" max="7" width="19.85546875" style="44" bestFit="1" customWidth="1"/>
    <col min="8" max="8" width="18.5703125" style="44" bestFit="1" customWidth="1"/>
    <col min="9" max="9" width="15.28515625" style="44" bestFit="1" customWidth="1"/>
    <col min="10" max="10" width="14.28515625" style="44" bestFit="1" customWidth="1"/>
    <col min="11" max="11" width="9.140625" style="6"/>
    <col min="12" max="12" width="6.28515625" style="6" bestFit="1" customWidth="1"/>
    <col min="13" max="13" width="15" style="6" bestFit="1" customWidth="1"/>
    <col min="14" max="14" width="7.7109375" style="6" bestFit="1" customWidth="1"/>
    <col min="15" max="16" width="9.140625" style="6"/>
    <col min="17" max="17" width="3.140625" style="6" customWidth="1"/>
    <col min="18" max="18" width="40.28515625" style="6" bestFit="1" customWidth="1"/>
    <col min="19" max="19" width="16.28515625" style="6" bestFit="1" customWidth="1"/>
    <col min="20" max="20" width="9.5703125" style="6" bestFit="1" customWidth="1"/>
    <col min="21" max="21" width="12.140625" style="6" bestFit="1" customWidth="1"/>
    <col min="22" max="16384" width="9.140625" style="6"/>
  </cols>
  <sheetData>
    <row r="2" spans="2:22" ht="68.45" customHeight="1" x14ac:dyDescent="0.25">
      <c r="B2" s="2" t="s">
        <v>73</v>
      </c>
      <c r="C2" s="3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5" t="s">
        <v>7</v>
      </c>
    </row>
    <row r="3" spans="2:22" ht="40.9" customHeight="1" x14ac:dyDescent="0.25">
      <c r="B3" s="7"/>
      <c r="C3" s="8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10" t="s">
        <v>15</v>
      </c>
    </row>
    <row r="4" spans="2:22" ht="19.149999999999999" customHeight="1" x14ac:dyDescent="0.25">
      <c r="B4" s="3"/>
      <c r="C4" s="11"/>
      <c r="D4" s="12"/>
      <c r="E4" s="12"/>
      <c r="F4" s="12"/>
      <c r="G4" s="12"/>
      <c r="H4" s="12"/>
      <c r="I4" s="12"/>
      <c r="J4" s="13"/>
    </row>
    <row r="5" spans="2:22" s="18" customFormat="1" ht="19.899999999999999" customHeight="1" x14ac:dyDescent="0.25">
      <c r="B5" s="14" t="s">
        <v>78</v>
      </c>
      <c r="C5" s="15" t="s">
        <v>16</v>
      </c>
      <c r="D5" s="16"/>
      <c r="E5" s="16"/>
      <c r="F5" s="16"/>
      <c r="G5" s="16"/>
      <c r="H5" s="16"/>
      <c r="I5" s="16"/>
      <c r="J5" s="17"/>
      <c r="L5" s="19" t="s">
        <v>67</v>
      </c>
      <c r="M5" s="19" t="s">
        <v>68</v>
      </c>
      <c r="N5" s="19" t="s">
        <v>69</v>
      </c>
      <c r="R5" s="6"/>
      <c r="S5" s="6"/>
      <c r="T5" s="6"/>
      <c r="U5" s="6"/>
      <c r="V5" s="6"/>
    </row>
    <row r="6" spans="2:22" s="25" customFormat="1" ht="19.899999999999999" customHeight="1" x14ac:dyDescent="0.25">
      <c r="B6" s="20" t="s">
        <v>79</v>
      </c>
      <c r="C6" s="21" t="s">
        <v>17</v>
      </c>
      <c r="D6" s="22">
        <v>9</v>
      </c>
      <c r="E6" s="23">
        <v>9</v>
      </c>
      <c r="F6" s="23">
        <v>9</v>
      </c>
      <c r="G6" s="22">
        <v>5</v>
      </c>
      <c r="H6" s="23">
        <v>1</v>
      </c>
      <c r="I6" s="22">
        <f t="shared" ref="I6:I64" si="0">SUM(D6:H6)</f>
        <v>33</v>
      </c>
      <c r="J6" s="24" t="str">
        <f>IF(I6&gt;=30,"Crítico",IF(I6&gt;=16,"Moderado","Baixo"))</f>
        <v>Crítico</v>
      </c>
      <c r="L6" s="24">
        <f>COUNTIF(J6:J64,"Crítico")</f>
        <v>21</v>
      </c>
      <c r="M6" s="24" t="str">
        <f>"Crítico"</f>
        <v>Crítico</v>
      </c>
      <c r="N6" s="26">
        <f>L6/$L$9</f>
        <v>0.42857142857142855</v>
      </c>
      <c r="R6" s="6"/>
      <c r="S6" s="6"/>
      <c r="T6" s="6"/>
      <c r="U6" s="6"/>
      <c r="V6" s="6"/>
    </row>
    <row r="7" spans="2:22" s="25" customFormat="1" ht="19.899999999999999" customHeight="1" x14ac:dyDescent="0.25">
      <c r="B7" s="20" t="s">
        <v>80</v>
      </c>
      <c r="C7" s="21" t="s">
        <v>18</v>
      </c>
      <c r="D7" s="22">
        <v>1</v>
      </c>
      <c r="E7" s="22">
        <v>1</v>
      </c>
      <c r="F7" s="22">
        <v>1</v>
      </c>
      <c r="G7" s="22">
        <v>5</v>
      </c>
      <c r="H7" s="23">
        <v>1</v>
      </c>
      <c r="I7" s="22">
        <f t="shared" si="0"/>
        <v>9</v>
      </c>
      <c r="J7" s="24" t="str">
        <f t="shared" ref="J7:J64" si="1">IF(I7&gt;=30,"Crítico",IF(I7&gt;=16,"Moderado","Baixo"))</f>
        <v>Baixo</v>
      </c>
      <c r="L7" s="24">
        <f>COUNTIF(J6:J64,"Moderado")</f>
        <v>16</v>
      </c>
      <c r="M7" s="24" t="str">
        <f>"Moderado"</f>
        <v>Moderado</v>
      </c>
      <c r="N7" s="26">
        <f>L7/$L$9</f>
        <v>0.32653061224489793</v>
      </c>
      <c r="R7" s="6"/>
      <c r="S7" s="6"/>
      <c r="T7" s="6"/>
      <c r="U7" s="6"/>
      <c r="V7" s="6"/>
    </row>
    <row r="8" spans="2:22" s="25" customFormat="1" ht="19.899999999999999" customHeight="1" x14ac:dyDescent="0.25">
      <c r="B8" s="20" t="s">
        <v>81</v>
      </c>
      <c r="C8" s="21" t="s">
        <v>19</v>
      </c>
      <c r="D8" s="22">
        <v>1</v>
      </c>
      <c r="E8" s="22">
        <v>1</v>
      </c>
      <c r="F8" s="22">
        <v>1</v>
      </c>
      <c r="G8" s="22">
        <v>9</v>
      </c>
      <c r="H8" s="23">
        <v>1</v>
      </c>
      <c r="I8" s="22">
        <f t="shared" si="0"/>
        <v>13</v>
      </c>
      <c r="J8" s="24" t="str">
        <f t="shared" si="1"/>
        <v>Baixo</v>
      </c>
      <c r="L8" s="24">
        <f>COUNTIF(J6:J64,"Baixo")</f>
        <v>12</v>
      </c>
      <c r="M8" s="24" t="str">
        <f>"Baixo"</f>
        <v>Baixo</v>
      </c>
      <c r="N8" s="26">
        <f>L8/$L$9</f>
        <v>0.24489795918367346</v>
      </c>
      <c r="R8" s="6"/>
      <c r="S8" s="6"/>
      <c r="T8" s="6"/>
      <c r="U8" s="6"/>
      <c r="V8" s="6"/>
    </row>
    <row r="9" spans="2:22" s="25" customFormat="1" ht="19.899999999999999" customHeight="1" x14ac:dyDescent="0.25">
      <c r="B9" s="20" t="s">
        <v>82</v>
      </c>
      <c r="C9" s="21" t="s">
        <v>20</v>
      </c>
      <c r="D9" s="22">
        <v>1</v>
      </c>
      <c r="E9" s="22">
        <v>1</v>
      </c>
      <c r="F9" s="22">
        <v>1</v>
      </c>
      <c r="G9" s="22">
        <v>5</v>
      </c>
      <c r="H9" s="23">
        <v>5</v>
      </c>
      <c r="I9" s="22">
        <f t="shared" si="0"/>
        <v>13</v>
      </c>
      <c r="J9" s="24" t="str">
        <f t="shared" si="1"/>
        <v>Baixo</v>
      </c>
      <c r="L9" s="27">
        <f>SUM(L6:L8)</f>
        <v>49</v>
      </c>
      <c r="M9" s="27" t="s">
        <v>138</v>
      </c>
      <c r="N9" s="28">
        <f t="shared" ref="N9" si="2">SUM(N6:N8)</f>
        <v>1</v>
      </c>
      <c r="R9" s="6"/>
      <c r="S9" s="6"/>
      <c r="T9" s="6"/>
      <c r="U9" s="6"/>
      <c r="V9" s="6"/>
    </row>
    <row r="10" spans="2:22" s="25" customFormat="1" ht="19.899999999999999" customHeight="1" x14ac:dyDescent="0.25">
      <c r="B10" s="20" t="s">
        <v>83</v>
      </c>
      <c r="C10" s="21" t="s">
        <v>21</v>
      </c>
      <c r="D10" s="23">
        <v>9</v>
      </c>
      <c r="E10" s="23">
        <v>9</v>
      </c>
      <c r="F10" s="23">
        <v>5</v>
      </c>
      <c r="G10" s="22">
        <v>1</v>
      </c>
      <c r="H10" s="23">
        <v>1</v>
      </c>
      <c r="I10" s="22">
        <f t="shared" si="0"/>
        <v>25</v>
      </c>
      <c r="J10" s="24" t="str">
        <f t="shared" si="1"/>
        <v>Moderado</v>
      </c>
      <c r="R10" s="6"/>
      <c r="S10" s="6"/>
      <c r="T10" s="6"/>
      <c r="U10" s="6"/>
      <c r="V10" s="6"/>
    </row>
    <row r="11" spans="2:22" s="18" customFormat="1" ht="19.899999999999999" customHeight="1" x14ac:dyDescent="0.25">
      <c r="B11" s="20" t="s">
        <v>84</v>
      </c>
      <c r="C11" s="29" t="s">
        <v>22</v>
      </c>
      <c r="D11" s="30">
        <v>9</v>
      </c>
      <c r="E11" s="30">
        <v>9</v>
      </c>
      <c r="F11" s="30">
        <v>9</v>
      </c>
      <c r="G11" s="31">
        <v>5</v>
      </c>
      <c r="H11" s="30">
        <v>1</v>
      </c>
      <c r="I11" s="32">
        <f t="shared" si="0"/>
        <v>33</v>
      </c>
      <c r="J11" s="24" t="str">
        <f t="shared" si="1"/>
        <v>Crítico</v>
      </c>
      <c r="R11" s="6"/>
      <c r="S11" s="6"/>
      <c r="T11" s="6"/>
      <c r="U11" s="6"/>
      <c r="V11" s="6"/>
    </row>
    <row r="12" spans="2:22" s="18" customFormat="1" ht="19.899999999999999" customHeight="1" x14ac:dyDescent="0.25">
      <c r="B12" s="14" t="s">
        <v>85</v>
      </c>
      <c r="C12" s="33" t="s">
        <v>23</v>
      </c>
      <c r="D12" s="34">
        <v>5</v>
      </c>
      <c r="E12" s="34">
        <v>5</v>
      </c>
      <c r="F12" s="34">
        <v>9</v>
      </c>
      <c r="G12" s="34">
        <v>5</v>
      </c>
      <c r="H12" s="34">
        <v>5</v>
      </c>
      <c r="I12" s="14">
        <f t="shared" si="0"/>
        <v>29</v>
      </c>
      <c r="J12" s="24" t="str">
        <f t="shared" si="1"/>
        <v>Moderado</v>
      </c>
      <c r="R12" s="6"/>
      <c r="S12" s="6"/>
      <c r="T12" s="6"/>
      <c r="U12" s="6"/>
      <c r="V12" s="6"/>
    </row>
    <row r="13" spans="2:22" s="18" customFormat="1" ht="19.899999999999999" customHeight="1" x14ac:dyDescent="0.25">
      <c r="B13" s="14" t="s">
        <v>86</v>
      </c>
      <c r="C13" s="33" t="s">
        <v>24</v>
      </c>
      <c r="D13" s="34">
        <v>1</v>
      </c>
      <c r="E13" s="34">
        <v>1</v>
      </c>
      <c r="F13" s="34">
        <v>5</v>
      </c>
      <c r="G13" s="34">
        <v>1</v>
      </c>
      <c r="H13" s="34">
        <v>5</v>
      </c>
      <c r="I13" s="14">
        <f t="shared" si="0"/>
        <v>13</v>
      </c>
      <c r="J13" s="24" t="str">
        <f t="shared" si="1"/>
        <v>Baixo</v>
      </c>
      <c r="R13" s="6"/>
      <c r="S13" s="6"/>
      <c r="T13" s="6"/>
      <c r="U13" s="6"/>
      <c r="V13" s="6"/>
    </row>
    <row r="14" spans="2:22" s="18" customFormat="1" ht="19.899999999999999" customHeight="1" x14ac:dyDescent="0.25">
      <c r="B14" s="14" t="s">
        <v>87</v>
      </c>
      <c r="C14" s="15" t="s">
        <v>25</v>
      </c>
      <c r="D14" s="16"/>
      <c r="E14" s="16"/>
      <c r="F14" s="16"/>
      <c r="G14" s="16"/>
      <c r="H14" s="16"/>
      <c r="I14" s="16"/>
      <c r="J14" s="17"/>
      <c r="L14" s="25"/>
      <c r="M14" s="25"/>
      <c r="N14" s="25"/>
      <c r="R14" s="6"/>
      <c r="S14" s="6"/>
      <c r="T14" s="6"/>
      <c r="U14" s="6"/>
      <c r="V14" s="6"/>
    </row>
    <row r="15" spans="2:22" s="25" customFormat="1" ht="19.899999999999999" customHeight="1" x14ac:dyDescent="0.25">
      <c r="B15" s="20" t="s">
        <v>88</v>
      </c>
      <c r="C15" s="21" t="s">
        <v>26</v>
      </c>
      <c r="D15" s="23">
        <v>5</v>
      </c>
      <c r="E15" s="23">
        <v>5</v>
      </c>
      <c r="F15" s="23">
        <v>9</v>
      </c>
      <c r="G15" s="23">
        <v>1</v>
      </c>
      <c r="H15" s="23">
        <v>1</v>
      </c>
      <c r="I15" s="23">
        <f t="shared" si="0"/>
        <v>21</v>
      </c>
      <c r="J15" s="24" t="str">
        <f t="shared" si="1"/>
        <v>Moderado</v>
      </c>
      <c r="R15" s="6"/>
      <c r="S15" s="6"/>
      <c r="T15" s="6"/>
      <c r="U15" s="6"/>
      <c r="V15" s="6"/>
    </row>
    <row r="16" spans="2:22" s="25" customFormat="1" ht="19.899999999999999" customHeight="1" x14ac:dyDescent="0.25">
      <c r="B16" s="35" t="s">
        <v>89</v>
      </c>
      <c r="C16" s="21" t="s">
        <v>27</v>
      </c>
      <c r="D16" s="23">
        <v>5</v>
      </c>
      <c r="E16" s="23">
        <v>5</v>
      </c>
      <c r="F16" s="23">
        <v>9</v>
      </c>
      <c r="G16" s="22">
        <v>1</v>
      </c>
      <c r="H16" s="23">
        <v>1</v>
      </c>
      <c r="I16" s="23">
        <f t="shared" si="0"/>
        <v>21</v>
      </c>
      <c r="J16" s="24" t="str">
        <f t="shared" si="1"/>
        <v>Moderado</v>
      </c>
      <c r="R16" s="6"/>
      <c r="S16" s="6"/>
      <c r="T16" s="6"/>
      <c r="U16" s="6"/>
      <c r="V16" s="6"/>
    </row>
    <row r="17" spans="2:22" s="18" customFormat="1" ht="19.899999999999999" customHeight="1" x14ac:dyDescent="0.25">
      <c r="B17" s="14" t="s">
        <v>90</v>
      </c>
      <c r="C17" s="15" t="s">
        <v>28</v>
      </c>
      <c r="D17" s="16"/>
      <c r="E17" s="16"/>
      <c r="F17" s="16"/>
      <c r="G17" s="16"/>
      <c r="H17" s="16"/>
      <c r="I17" s="16"/>
      <c r="J17" s="17"/>
      <c r="L17" s="25"/>
      <c r="M17" s="25"/>
      <c r="N17" s="25"/>
      <c r="R17" s="6"/>
      <c r="S17" s="6"/>
      <c r="T17" s="6"/>
      <c r="U17" s="6"/>
      <c r="V17" s="6"/>
    </row>
    <row r="18" spans="2:22" s="25" customFormat="1" ht="19.899999999999999" customHeight="1" x14ac:dyDescent="0.25">
      <c r="B18" s="20" t="s">
        <v>91</v>
      </c>
      <c r="C18" s="21" t="s">
        <v>29</v>
      </c>
      <c r="D18" s="23">
        <v>9</v>
      </c>
      <c r="E18" s="23">
        <v>5</v>
      </c>
      <c r="F18" s="23">
        <v>9</v>
      </c>
      <c r="G18" s="23">
        <v>9</v>
      </c>
      <c r="H18" s="23">
        <v>9</v>
      </c>
      <c r="I18" s="23">
        <f t="shared" si="0"/>
        <v>41</v>
      </c>
      <c r="J18" s="24" t="str">
        <f t="shared" si="1"/>
        <v>Crítico</v>
      </c>
      <c r="R18" s="6"/>
      <c r="S18" s="6"/>
      <c r="T18" s="6"/>
      <c r="U18" s="6"/>
      <c r="V18" s="6"/>
    </row>
    <row r="19" spans="2:22" s="25" customFormat="1" ht="19.899999999999999" customHeight="1" x14ac:dyDescent="0.25">
      <c r="B19" s="20" t="s">
        <v>92</v>
      </c>
      <c r="C19" s="21" t="s">
        <v>30</v>
      </c>
      <c r="D19" s="23">
        <v>9</v>
      </c>
      <c r="E19" s="23">
        <v>5</v>
      </c>
      <c r="F19" s="23">
        <v>9</v>
      </c>
      <c r="G19" s="23">
        <v>9</v>
      </c>
      <c r="H19" s="23">
        <v>9</v>
      </c>
      <c r="I19" s="23">
        <f t="shared" si="0"/>
        <v>41</v>
      </c>
      <c r="J19" s="24" t="str">
        <f t="shared" si="1"/>
        <v>Crítico</v>
      </c>
      <c r="R19" s="6"/>
      <c r="S19" s="6"/>
      <c r="T19" s="6"/>
      <c r="U19" s="6"/>
      <c r="V19" s="6"/>
    </row>
    <row r="20" spans="2:22" s="25" customFormat="1" ht="19.899999999999999" customHeight="1" x14ac:dyDescent="0.25">
      <c r="B20" s="20" t="s">
        <v>93</v>
      </c>
      <c r="C20" s="21" t="s">
        <v>31</v>
      </c>
      <c r="D20" s="23">
        <v>9</v>
      </c>
      <c r="E20" s="23">
        <v>5</v>
      </c>
      <c r="F20" s="23">
        <v>9</v>
      </c>
      <c r="G20" s="23">
        <v>9</v>
      </c>
      <c r="H20" s="23">
        <v>9</v>
      </c>
      <c r="I20" s="23">
        <f t="shared" si="0"/>
        <v>41</v>
      </c>
      <c r="J20" s="24" t="str">
        <f t="shared" si="1"/>
        <v>Crítico</v>
      </c>
      <c r="R20" s="6"/>
      <c r="S20" s="6"/>
      <c r="T20" s="6"/>
      <c r="U20" s="6"/>
      <c r="V20" s="6"/>
    </row>
    <row r="21" spans="2:22" s="25" customFormat="1" ht="19.899999999999999" customHeight="1" x14ac:dyDescent="0.25">
      <c r="B21" s="20" t="s">
        <v>94</v>
      </c>
      <c r="C21" s="21" t="s">
        <v>32</v>
      </c>
      <c r="D21" s="23">
        <v>5</v>
      </c>
      <c r="E21" s="23">
        <v>5</v>
      </c>
      <c r="F21" s="23">
        <v>9</v>
      </c>
      <c r="G21" s="22">
        <v>5</v>
      </c>
      <c r="H21" s="23">
        <v>5</v>
      </c>
      <c r="I21" s="23">
        <f t="shared" si="0"/>
        <v>29</v>
      </c>
      <c r="J21" s="24" t="str">
        <f t="shared" si="1"/>
        <v>Moderado</v>
      </c>
      <c r="R21" s="6"/>
      <c r="S21" s="6"/>
      <c r="T21" s="6"/>
      <c r="U21" s="6"/>
      <c r="V21" s="6"/>
    </row>
    <row r="22" spans="2:22" s="25" customFormat="1" ht="19.899999999999999" customHeight="1" x14ac:dyDescent="0.25">
      <c r="B22" s="20" t="s">
        <v>95</v>
      </c>
      <c r="C22" s="21" t="s">
        <v>33</v>
      </c>
      <c r="D22" s="23">
        <v>5</v>
      </c>
      <c r="E22" s="23">
        <v>5</v>
      </c>
      <c r="F22" s="23">
        <v>9</v>
      </c>
      <c r="G22" s="22">
        <v>9</v>
      </c>
      <c r="H22" s="23">
        <v>9</v>
      </c>
      <c r="I22" s="23">
        <f t="shared" si="0"/>
        <v>37</v>
      </c>
      <c r="J22" s="24" t="str">
        <f t="shared" si="1"/>
        <v>Crítico</v>
      </c>
      <c r="R22" s="6"/>
      <c r="S22" s="6"/>
      <c r="T22" s="6"/>
      <c r="U22" s="6"/>
      <c r="V22" s="6"/>
    </row>
    <row r="23" spans="2:22" s="25" customFormat="1" ht="19.899999999999999" customHeight="1" x14ac:dyDescent="0.25">
      <c r="B23" s="20" t="s">
        <v>96</v>
      </c>
      <c r="C23" s="21" t="s">
        <v>34</v>
      </c>
      <c r="D23" s="23">
        <v>9</v>
      </c>
      <c r="E23" s="23">
        <v>5</v>
      </c>
      <c r="F23" s="23">
        <v>9</v>
      </c>
      <c r="G23" s="23">
        <v>5</v>
      </c>
      <c r="H23" s="23">
        <v>9</v>
      </c>
      <c r="I23" s="23">
        <f t="shared" si="0"/>
        <v>37</v>
      </c>
      <c r="J23" s="24" t="str">
        <f t="shared" si="1"/>
        <v>Crítico</v>
      </c>
      <c r="R23" s="6"/>
      <c r="S23" s="6"/>
      <c r="T23" s="6"/>
      <c r="U23" s="6"/>
      <c r="V23" s="6"/>
    </row>
    <row r="24" spans="2:22" s="25" customFormat="1" ht="19.899999999999999" customHeight="1" x14ac:dyDescent="0.25">
      <c r="B24" s="20" t="s">
        <v>97</v>
      </c>
      <c r="C24" s="21" t="s">
        <v>35</v>
      </c>
      <c r="D24" s="23">
        <v>5</v>
      </c>
      <c r="E24" s="23">
        <v>5</v>
      </c>
      <c r="F24" s="23">
        <v>9</v>
      </c>
      <c r="G24" s="22">
        <v>5</v>
      </c>
      <c r="H24" s="23">
        <v>5</v>
      </c>
      <c r="I24" s="23">
        <f t="shared" si="0"/>
        <v>29</v>
      </c>
      <c r="J24" s="24" t="str">
        <f t="shared" si="1"/>
        <v>Moderado</v>
      </c>
      <c r="R24" s="6"/>
      <c r="S24" s="6"/>
      <c r="T24" s="6"/>
      <c r="U24" s="6"/>
      <c r="V24" s="6"/>
    </row>
    <row r="25" spans="2:22" s="25" customFormat="1" ht="19.899999999999999" customHeight="1" x14ac:dyDescent="0.25">
      <c r="B25" s="20" t="s">
        <v>98</v>
      </c>
      <c r="C25" s="21" t="s">
        <v>140</v>
      </c>
      <c r="D25" s="23">
        <v>9</v>
      </c>
      <c r="E25" s="23">
        <v>5</v>
      </c>
      <c r="F25" s="23">
        <v>9</v>
      </c>
      <c r="G25" s="23">
        <v>5</v>
      </c>
      <c r="H25" s="23">
        <v>9</v>
      </c>
      <c r="I25" s="23">
        <f t="shared" si="0"/>
        <v>37</v>
      </c>
      <c r="J25" s="24" t="str">
        <f t="shared" si="1"/>
        <v>Crítico</v>
      </c>
      <c r="R25" s="6"/>
      <c r="S25" s="6"/>
      <c r="T25" s="6"/>
      <c r="U25" s="6"/>
      <c r="V25" s="6"/>
    </row>
    <row r="26" spans="2:22" s="25" customFormat="1" ht="19.899999999999999" customHeight="1" x14ac:dyDescent="0.25">
      <c r="B26" s="20" t="s">
        <v>99</v>
      </c>
      <c r="C26" s="21" t="s">
        <v>36</v>
      </c>
      <c r="D26" s="23">
        <v>5</v>
      </c>
      <c r="E26" s="23">
        <v>5</v>
      </c>
      <c r="F26" s="23">
        <v>9</v>
      </c>
      <c r="G26" s="23">
        <v>5</v>
      </c>
      <c r="H26" s="23">
        <v>5</v>
      </c>
      <c r="I26" s="23">
        <f t="shared" si="0"/>
        <v>29</v>
      </c>
      <c r="J26" s="24" t="str">
        <f t="shared" si="1"/>
        <v>Moderado</v>
      </c>
      <c r="R26" s="6"/>
      <c r="S26" s="6"/>
      <c r="T26" s="6"/>
      <c r="U26" s="6"/>
      <c r="V26" s="6"/>
    </row>
    <row r="27" spans="2:22" s="25" customFormat="1" ht="19.899999999999999" customHeight="1" x14ac:dyDescent="0.25">
      <c r="B27" s="20" t="s">
        <v>100</v>
      </c>
      <c r="C27" s="21" t="s">
        <v>37</v>
      </c>
      <c r="D27" s="23">
        <v>9</v>
      </c>
      <c r="E27" s="23">
        <v>5</v>
      </c>
      <c r="F27" s="23">
        <v>9</v>
      </c>
      <c r="G27" s="23">
        <v>5</v>
      </c>
      <c r="H27" s="23">
        <v>9</v>
      </c>
      <c r="I27" s="23">
        <f t="shared" si="0"/>
        <v>37</v>
      </c>
      <c r="J27" s="24" t="str">
        <f t="shared" si="1"/>
        <v>Crítico</v>
      </c>
      <c r="R27" s="6"/>
      <c r="S27" s="6"/>
      <c r="T27" s="6"/>
      <c r="U27" s="6"/>
      <c r="V27" s="6"/>
    </row>
    <row r="28" spans="2:22" s="25" customFormat="1" ht="19.899999999999999" customHeight="1" x14ac:dyDescent="0.25">
      <c r="B28" s="20" t="s">
        <v>101</v>
      </c>
      <c r="C28" s="21" t="s">
        <v>38</v>
      </c>
      <c r="D28" s="23">
        <v>9</v>
      </c>
      <c r="E28" s="23">
        <v>5</v>
      </c>
      <c r="F28" s="23">
        <v>9</v>
      </c>
      <c r="G28" s="23">
        <v>5</v>
      </c>
      <c r="H28" s="23">
        <v>9</v>
      </c>
      <c r="I28" s="23">
        <f t="shared" si="0"/>
        <v>37</v>
      </c>
      <c r="J28" s="24" t="str">
        <f t="shared" si="1"/>
        <v>Crítico</v>
      </c>
      <c r="R28" s="6"/>
      <c r="S28" s="6"/>
      <c r="T28" s="6"/>
      <c r="U28" s="6"/>
      <c r="V28" s="6"/>
    </row>
    <row r="29" spans="2:22" s="18" customFormat="1" ht="19.899999999999999" customHeight="1" x14ac:dyDescent="0.25">
      <c r="B29" s="20" t="s">
        <v>102</v>
      </c>
      <c r="C29" s="36" t="s">
        <v>39</v>
      </c>
      <c r="D29" s="23">
        <v>9</v>
      </c>
      <c r="E29" s="23">
        <v>9</v>
      </c>
      <c r="F29" s="23">
        <v>9</v>
      </c>
      <c r="G29" s="23">
        <v>5</v>
      </c>
      <c r="H29" s="23">
        <v>1</v>
      </c>
      <c r="I29" s="37">
        <f t="shared" si="0"/>
        <v>33</v>
      </c>
      <c r="J29" s="24" t="str">
        <f t="shared" si="1"/>
        <v>Crítico</v>
      </c>
      <c r="L29" s="25"/>
      <c r="M29" s="25"/>
      <c r="N29" s="25"/>
      <c r="R29" s="6"/>
      <c r="S29" s="6"/>
      <c r="T29" s="6"/>
      <c r="U29" s="6"/>
      <c r="V29" s="6"/>
    </row>
    <row r="30" spans="2:22" s="18" customFormat="1" ht="19.899999999999999" customHeight="1" x14ac:dyDescent="0.25">
      <c r="B30" s="14" t="s">
        <v>103</v>
      </c>
      <c r="C30" s="15" t="s">
        <v>40</v>
      </c>
      <c r="D30" s="16"/>
      <c r="E30" s="16"/>
      <c r="F30" s="16"/>
      <c r="G30" s="16"/>
      <c r="H30" s="16"/>
      <c r="I30" s="16"/>
      <c r="J30" s="17"/>
      <c r="L30" s="25"/>
      <c r="M30" s="25"/>
      <c r="N30" s="25"/>
      <c r="R30" s="6"/>
      <c r="S30" s="6"/>
      <c r="T30" s="6"/>
      <c r="U30" s="6"/>
      <c r="V30" s="6"/>
    </row>
    <row r="31" spans="2:22" s="25" customFormat="1" ht="19.899999999999999" customHeight="1" x14ac:dyDescent="0.25">
      <c r="B31" s="20" t="s">
        <v>104</v>
      </c>
      <c r="C31" s="38" t="s">
        <v>41</v>
      </c>
      <c r="D31" s="22">
        <v>1</v>
      </c>
      <c r="E31" s="22">
        <v>1</v>
      </c>
      <c r="F31" s="22">
        <v>5</v>
      </c>
      <c r="G31" s="22">
        <v>1</v>
      </c>
      <c r="H31" s="23">
        <v>1</v>
      </c>
      <c r="I31" s="39">
        <f t="shared" si="0"/>
        <v>9</v>
      </c>
      <c r="J31" s="24" t="str">
        <f t="shared" si="1"/>
        <v>Baixo</v>
      </c>
      <c r="R31" s="6"/>
      <c r="S31" s="6"/>
      <c r="T31" s="6"/>
      <c r="U31" s="6"/>
      <c r="V31" s="6"/>
    </row>
    <row r="32" spans="2:22" s="25" customFormat="1" ht="19.899999999999999" customHeight="1" x14ac:dyDescent="0.25">
      <c r="B32" s="20" t="s">
        <v>105</v>
      </c>
      <c r="C32" s="21" t="s">
        <v>42</v>
      </c>
      <c r="D32" s="22">
        <v>1</v>
      </c>
      <c r="E32" s="22">
        <v>1</v>
      </c>
      <c r="F32" s="22">
        <v>9</v>
      </c>
      <c r="G32" s="22">
        <v>9</v>
      </c>
      <c r="H32" s="23">
        <v>1</v>
      </c>
      <c r="I32" s="23">
        <f t="shared" si="0"/>
        <v>21</v>
      </c>
      <c r="J32" s="24" t="str">
        <f t="shared" si="1"/>
        <v>Moderado</v>
      </c>
      <c r="R32" s="6"/>
      <c r="S32" s="6"/>
      <c r="T32" s="6"/>
      <c r="U32" s="6"/>
      <c r="V32" s="6"/>
    </row>
    <row r="33" spans="2:22" s="25" customFormat="1" ht="19.899999999999999" customHeight="1" x14ac:dyDescent="0.25">
      <c r="B33" s="20" t="s">
        <v>106</v>
      </c>
      <c r="C33" s="21" t="s">
        <v>75</v>
      </c>
      <c r="D33" s="22">
        <v>1</v>
      </c>
      <c r="E33" s="22">
        <v>1</v>
      </c>
      <c r="F33" s="22">
        <v>5</v>
      </c>
      <c r="G33" s="22">
        <v>1</v>
      </c>
      <c r="H33" s="23">
        <v>1</v>
      </c>
      <c r="I33" s="23">
        <f t="shared" si="0"/>
        <v>9</v>
      </c>
      <c r="J33" s="24" t="str">
        <f t="shared" si="1"/>
        <v>Baixo</v>
      </c>
      <c r="R33" s="6"/>
      <c r="S33" s="6"/>
      <c r="T33" s="6"/>
      <c r="U33" s="6"/>
      <c r="V33" s="6"/>
    </row>
    <row r="34" spans="2:22" s="18" customFormat="1" ht="19.899999999999999" customHeight="1" x14ac:dyDescent="0.25">
      <c r="B34" s="14" t="s">
        <v>107</v>
      </c>
      <c r="C34" s="15" t="s">
        <v>43</v>
      </c>
      <c r="D34" s="16"/>
      <c r="E34" s="16"/>
      <c r="F34" s="16"/>
      <c r="G34" s="16"/>
      <c r="H34" s="16"/>
      <c r="I34" s="16"/>
      <c r="J34" s="17"/>
      <c r="L34" s="25"/>
      <c r="M34" s="25"/>
      <c r="N34" s="25"/>
      <c r="R34" s="6"/>
      <c r="S34" s="6"/>
      <c r="T34" s="6"/>
      <c r="U34" s="6"/>
      <c r="V34" s="6"/>
    </row>
    <row r="35" spans="2:22" s="25" customFormat="1" ht="19.899999999999999" customHeight="1" x14ac:dyDescent="0.25">
      <c r="B35" s="20" t="s">
        <v>108</v>
      </c>
      <c r="C35" s="21" t="s">
        <v>44</v>
      </c>
      <c r="D35" s="22">
        <v>1</v>
      </c>
      <c r="E35" s="22">
        <v>1</v>
      </c>
      <c r="F35" s="22">
        <v>1</v>
      </c>
      <c r="G35" s="22">
        <v>1</v>
      </c>
      <c r="H35" s="23">
        <v>1</v>
      </c>
      <c r="I35" s="23">
        <f t="shared" si="0"/>
        <v>5</v>
      </c>
      <c r="J35" s="24" t="str">
        <f t="shared" si="1"/>
        <v>Baixo</v>
      </c>
      <c r="R35" s="6"/>
      <c r="S35" s="6"/>
      <c r="T35" s="6"/>
      <c r="U35" s="6"/>
      <c r="V35" s="6"/>
    </row>
    <row r="36" spans="2:22" s="25" customFormat="1" ht="19.899999999999999" customHeight="1" x14ac:dyDescent="0.25">
      <c r="B36" s="20" t="s">
        <v>109</v>
      </c>
      <c r="C36" s="21" t="s">
        <v>45</v>
      </c>
      <c r="D36" s="22">
        <v>1</v>
      </c>
      <c r="E36" s="22">
        <v>1</v>
      </c>
      <c r="F36" s="22">
        <v>1</v>
      </c>
      <c r="G36" s="22">
        <v>1</v>
      </c>
      <c r="H36" s="23">
        <v>1</v>
      </c>
      <c r="I36" s="23">
        <f t="shared" si="0"/>
        <v>5</v>
      </c>
      <c r="J36" s="24" t="str">
        <f t="shared" si="1"/>
        <v>Baixo</v>
      </c>
      <c r="R36" s="6"/>
      <c r="S36" s="6"/>
      <c r="T36" s="6"/>
      <c r="U36" s="6"/>
      <c r="V36" s="6"/>
    </row>
    <row r="37" spans="2:22" s="25" customFormat="1" ht="19.899999999999999" customHeight="1" x14ac:dyDescent="0.25">
      <c r="B37" s="20" t="s">
        <v>110</v>
      </c>
      <c r="C37" s="21" t="s">
        <v>46</v>
      </c>
      <c r="D37" s="22">
        <v>1</v>
      </c>
      <c r="E37" s="22">
        <v>1</v>
      </c>
      <c r="F37" s="22">
        <v>1</v>
      </c>
      <c r="G37" s="22">
        <v>1</v>
      </c>
      <c r="H37" s="23">
        <v>1</v>
      </c>
      <c r="I37" s="23">
        <f t="shared" si="0"/>
        <v>5</v>
      </c>
      <c r="J37" s="24" t="str">
        <f t="shared" si="1"/>
        <v>Baixo</v>
      </c>
      <c r="R37" s="6"/>
      <c r="S37" s="6"/>
      <c r="T37" s="6"/>
      <c r="U37" s="6"/>
      <c r="V37" s="6"/>
    </row>
    <row r="38" spans="2:22" s="18" customFormat="1" ht="19.899999999999999" customHeight="1" x14ac:dyDescent="0.25">
      <c r="B38" s="14" t="s">
        <v>111</v>
      </c>
      <c r="C38" s="33" t="s">
        <v>47</v>
      </c>
      <c r="D38" s="34">
        <v>5</v>
      </c>
      <c r="E38" s="34">
        <v>5</v>
      </c>
      <c r="F38" s="34">
        <v>5</v>
      </c>
      <c r="G38" s="34">
        <v>5</v>
      </c>
      <c r="H38" s="34">
        <v>1</v>
      </c>
      <c r="I38" s="14">
        <f t="shared" si="0"/>
        <v>21</v>
      </c>
      <c r="J38" s="24" t="str">
        <f t="shared" si="1"/>
        <v>Moderado</v>
      </c>
      <c r="L38" s="25"/>
      <c r="M38" s="25"/>
      <c r="N38" s="25"/>
      <c r="R38" s="6"/>
      <c r="S38" s="6"/>
      <c r="T38" s="6"/>
      <c r="U38" s="6"/>
      <c r="V38" s="6"/>
    </row>
    <row r="39" spans="2:22" s="18" customFormat="1" ht="19.899999999999999" customHeight="1" x14ac:dyDescent="0.25">
      <c r="B39" s="14" t="s">
        <v>112</v>
      </c>
      <c r="C39" s="15" t="s">
        <v>48</v>
      </c>
      <c r="D39" s="16"/>
      <c r="E39" s="16"/>
      <c r="F39" s="16"/>
      <c r="G39" s="16"/>
      <c r="H39" s="16"/>
      <c r="I39" s="16"/>
      <c r="J39" s="17"/>
      <c r="L39" s="25"/>
      <c r="M39" s="25"/>
      <c r="N39" s="25"/>
      <c r="R39" s="6"/>
      <c r="S39" s="6"/>
      <c r="T39" s="6"/>
      <c r="U39" s="6"/>
      <c r="V39" s="6"/>
    </row>
    <row r="40" spans="2:22" s="25" customFormat="1" ht="19.899999999999999" customHeight="1" x14ac:dyDescent="0.25">
      <c r="B40" s="20" t="s">
        <v>113</v>
      </c>
      <c r="C40" s="21" t="s">
        <v>49</v>
      </c>
      <c r="D40" s="23">
        <v>9</v>
      </c>
      <c r="E40" s="23">
        <v>9</v>
      </c>
      <c r="F40" s="23">
        <v>9</v>
      </c>
      <c r="G40" s="22">
        <v>9</v>
      </c>
      <c r="H40" s="23">
        <v>5</v>
      </c>
      <c r="I40" s="23">
        <f t="shared" si="0"/>
        <v>41</v>
      </c>
      <c r="J40" s="24" t="str">
        <f t="shared" si="1"/>
        <v>Crítico</v>
      </c>
      <c r="R40" s="6"/>
      <c r="S40" s="6"/>
      <c r="T40" s="6"/>
      <c r="U40" s="6"/>
      <c r="V40" s="6"/>
    </row>
    <row r="41" spans="2:22" s="18" customFormat="1" ht="19.899999999999999" customHeight="1" x14ac:dyDescent="0.25">
      <c r="B41" s="14" t="s">
        <v>114</v>
      </c>
      <c r="C41" s="15" t="s">
        <v>50</v>
      </c>
      <c r="D41" s="16"/>
      <c r="E41" s="16"/>
      <c r="F41" s="16"/>
      <c r="G41" s="16"/>
      <c r="H41" s="16"/>
      <c r="I41" s="16"/>
      <c r="J41" s="17"/>
      <c r="L41" s="25"/>
      <c r="M41" s="25"/>
      <c r="N41" s="25"/>
      <c r="R41" s="6"/>
      <c r="S41" s="6"/>
      <c r="T41" s="6"/>
      <c r="U41" s="6"/>
      <c r="V41" s="6"/>
    </row>
    <row r="42" spans="2:22" s="25" customFormat="1" ht="19.899999999999999" customHeight="1" x14ac:dyDescent="0.25">
      <c r="B42" s="20" t="s">
        <v>115</v>
      </c>
      <c r="C42" s="21" t="s">
        <v>51</v>
      </c>
      <c r="D42" s="23">
        <v>9</v>
      </c>
      <c r="E42" s="23">
        <v>5</v>
      </c>
      <c r="F42" s="23">
        <v>9</v>
      </c>
      <c r="G42" s="23">
        <v>9</v>
      </c>
      <c r="H42" s="23">
        <v>9</v>
      </c>
      <c r="I42" s="23">
        <f t="shared" si="0"/>
        <v>41</v>
      </c>
      <c r="J42" s="24" t="str">
        <f t="shared" si="1"/>
        <v>Crítico</v>
      </c>
      <c r="R42" s="6"/>
      <c r="S42" s="6"/>
      <c r="T42" s="6"/>
      <c r="U42" s="6"/>
      <c r="V42" s="6"/>
    </row>
    <row r="43" spans="2:22" s="25" customFormat="1" ht="19.899999999999999" customHeight="1" x14ac:dyDescent="0.25">
      <c r="B43" s="20" t="s">
        <v>116</v>
      </c>
      <c r="C43" s="21" t="s">
        <v>52</v>
      </c>
      <c r="D43" s="23">
        <v>9</v>
      </c>
      <c r="E43" s="23">
        <v>9</v>
      </c>
      <c r="F43" s="23">
        <v>9</v>
      </c>
      <c r="G43" s="23">
        <v>9</v>
      </c>
      <c r="H43" s="23">
        <v>9</v>
      </c>
      <c r="I43" s="23">
        <f t="shared" si="0"/>
        <v>45</v>
      </c>
      <c r="J43" s="24" t="str">
        <f t="shared" si="1"/>
        <v>Crítico</v>
      </c>
      <c r="R43" s="6"/>
      <c r="S43" s="6"/>
      <c r="T43" s="6"/>
      <c r="U43" s="6"/>
      <c r="V43" s="6"/>
    </row>
    <row r="44" spans="2:22" s="25" customFormat="1" ht="19.899999999999999" customHeight="1" x14ac:dyDescent="0.25">
      <c r="B44" s="20" t="s">
        <v>117</v>
      </c>
      <c r="C44" s="21" t="s">
        <v>53</v>
      </c>
      <c r="D44" s="23">
        <v>5</v>
      </c>
      <c r="E44" s="23">
        <v>9</v>
      </c>
      <c r="F44" s="23">
        <v>9</v>
      </c>
      <c r="G44" s="23">
        <v>9</v>
      </c>
      <c r="H44" s="23">
        <v>5</v>
      </c>
      <c r="I44" s="23">
        <f t="shared" si="0"/>
        <v>37</v>
      </c>
      <c r="J44" s="24" t="str">
        <f t="shared" si="1"/>
        <v>Crítico</v>
      </c>
      <c r="R44" s="6"/>
      <c r="S44" s="6"/>
      <c r="T44" s="6"/>
      <c r="U44" s="6"/>
      <c r="V44" s="6"/>
    </row>
    <row r="45" spans="2:22" s="25" customFormat="1" ht="19.899999999999999" customHeight="1" x14ac:dyDescent="0.25">
      <c r="B45" s="20" t="s">
        <v>118</v>
      </c>
      <c r="C45" s="21" t="s">
        <v>54</v>
      </c>
      <c r="D45" s="23">
        <v>5</v>
      </c>
      <c r="E45" s="23">
        <v>5</v>
      </c>
      <c r="F45" s="23">
        <v>5</v>
      </c>
      <c r="G45" s="22">
        <v>9</v>
      </c>
      <c r="H45" s="23">
        <v>9</v>
      </c>
      <c r="I45" s="23">
        <f t="shared" si="0"/>
        <v>33</v>
      </c>
      <c r="J45" s="24" t="str">
        <f t="shared" si="1"/>
        <v>Crítico</v>
      </c>
      <c r="R45" s="6"/>
      <c r="S45" s="6"/>
      <c r="T45" s="6"/>
      <c r="U45" s="6"/>
      <c r="V45" s="6"/>
    </row>
    <row r="46" spans="2:22" s="18" customFormat="1" ht="19.899999999999999" customHeight="1" x14ac:dyDescent="0.25">
      <c r="B46" s="14" t="s">
        <v>119</v>
      </c>
      <c r="C46" s="15" t="s">
        <v>55</v>
      </c>
      <c r="D46" s="16"/>
      <c r="E46" s="16"/>
      <c r="F46" s="16"/>
      <c r="G46" s="16"/>
      <c r="H46" s="16"/>
      <c r="I46" s="16"/>
      <c r="J46" s="17"/>
      <c r="L46" s="25"/>
      <c r="M46" s="25"/>
      <c r="N46" s="25"/>
      <c r="R46" s="6"/>
      <c r="S46" s="6"/>
      <c r="T46" s="6"/>
      <c r="U46" s="6"/>
      <c r="V46" s="6"/>
    </row>
    <row r="47" spans="2:22" s="25" customFormat="1" ht="19.899999999999999" customHeight="1" x14ac:dyDescent="0.25">
      <c r="B47" s="20" t="s">
        <v>120</v>
      </c>
      <c r="C47" s="21" t="s">
        <v>56</v>
      </c>
      <c r="D47" s="23">
        <v>5</v>
      </c>
      <c r="E47" s="23">
        <v>5</v>
      </c>
      <c r="F47" s="23">
        <v>9</v>
      </c>
      <c r="G47" s="22">
        <v>9</v>
      </c>
      <c r="H47" s="23">
        <v>5</v>
      </c>
      <c r="I47" s="23">
        <f t="shared" si="0"/>
        <v>33</v>
      </c>
      <c r="J47" s="24" t="str">
        <f t="shared" si="1"/>
        <v>Crítico</v>
      </c>
      <c r="R47" s="6"/>
      <c r="S47" s="6"/>
      <c r="T47" s="6"/>
      <c r="U47" s="6"/>
      <c r="V47" s="6"/>
    </row>
    <row r="48" spans="2:22" s="25" customFormat="1" ht="19.899999999999999" customHeight="1" x14ac:dyDescent="0.25">
      <c r="B48" s="20" t="s">
        <v>121</v>
      </c>
      <c r="C48" s="21" t="s">
        <v>57</v>
      </c>
      <c r="D48" s="23">
        <v>5</v>
      </c>
      <c r="E48" s="23">
        <v>5</v>
      </c>
      <c r="F48" s="23">
        <v>9</v>
      </c>
      <c r="G48" s="23">
        <v>5</v>
      </c>
      <c r="H48" s="23">
        <v>5</v>
      </c>
      <c r="I48" s="23">
        <f t="shared" si="0"/>
        <v>29</v>
      </c>
      <c r="J48" s="24" t="str">
        <f t="shared" si="1"/>
        <v>Moderado</v>
      </c>
      <c r="R48" s="6"/>
      <c r="S48" s="6"/>
      <c r="T48" s="6"/>
      <c r="U48" s="6"/>
      <c r="V48" s="6"/>
    </row>
    <row r="49" spans="2:22" s="18" customFormat="1" ht="19.899999999999999" customHeight="1" x14ac:dyDescent="0.25">
      <c r="B49" s="14" t="s">
        <v>122</v>
      </c>
      <c r="C49" s="15" t="s">
        <v>58</v>
      </c>
      <c r="D49" s="16"/>
      <c r="E49" s="16"/>
      <c r="F49" s="16"/>
      <c r="G49" s="16"/>
      <c r="H49" s="16"/>
      <c r="I49" s="16"/>
      <c r="J49" s="17"/>
      <c r="L49" s="25"/>
      <c r="M49" s="25"/>
      <c r="N49" s="25"/>
      <c r="R49" s="6"/>
      <c r="S49" s="6"/>
      <c r="T49" s="6"/>
      <c r="U49" s="6"/>
      <c r="V49" s="6"/>
    </row>
    <row r="50" spans="2:22" s="25" customFormat="1" ht="19.899999999999999" customHeight="1" x14ac:dyDescent="0.25">
      <c r="B50" s="20" t="s">
        <v>123</v>
      </c>
      <c r="C50" s="21" t="s">
        <v>59</v>
      </c>
      <c r="D50" s="22">
        <v>1</v>
      </c>
      <c r="E50" s="22">
        <v>1</v>
      </c>
      <c r="F50" s="22">
        <v>1</v>
      </c>
      <c r="G50" s="22">
        <v>1</v>
      </c>
      <c r="H50" s="23">
        <v>1</v>
      </c>
      <c r="I50" s="23">
        <f t="shared" si="0"/>
        <v>5</v>
      </c>
      <c r="J50" s="24" t="str">
        <f t="shared" si="1"/>
        <v>Baixo</v>
      </c>
      <c r="R50" s="6"/>
      <c r="S50" s="6"/>
      <c r="T50" s="6"/>
      <c r="U50" s="6"/>
      <c r="V50" s="6"/>
    </row>
    <row r="51" spans="2:22" s="25" customFormat="1" ht="19.899999999999999" customHeight="1" x14ac:dyDescent="0.25">
      <c r="B51" s="20" t="s">
        <v>124</v>
      </c>
      <c r="C51" s="21" t="s">
        <v>60</v>
      </c>
      <c r="D51" s="22">
        <v>1</v>
      </c>
      <c r="E51" s="22">
        <v>1</v>
      </c>
      <c r="F51" s="22">
        <v>5</v>
      </c>
      <c r="G51" s="23">
        <v>1</v>
      </c>
      <c r="H51" s="23">
        <v>1</v>
      </c>
      <c r="I51" s="23">
        <f t="shared" si="0"/>
        <v>9</v>
      </c>
      <c r="J51" s="24" t="str">
        <f t="shared" si="1"/>
        <v>Baixo</v>
      </c>
      <c r="R51" s="6"/>
      <c r="S51" s="6"/>
      <c r="T51" s="6"/>
      <c r="U51" s="6"/>
      <c r="V51" s="6"/>
    </row>
    <row r="52" spans="2:22" s="25" customFormat="1" ht="19.899999999999999" customHeight="1" x14ac:dyDescent="0.25">
      <c r="B52" s="20" t="s">
        <v>125</v>
      </c>
      <c r="C52" s="21" t="s">
        <v>61</v>
      </c>
      <c r="D52" s="22">
        <v>5</v>
      </c>
      <c r="E52" s="22">
        <v>5</v>
      </c>
      <c r="F52" s="22">
        <v>5</v>
      </c>
      <c r="G52" s="22">
        <v>1</v>
      </c>
      <c r="H52" s="23">
        <v>1</v>
      </c>
      <c r="I52" s="23">
        <f t="shared" si="0"/>
        <v>17</v>
      </c>
      <c r="J52" s="24" t="str">
        <f t="shared" si="1"/>
        <v>Moderado</v>
      </c>
      <c r="R52" s="6"/>
      <c r="S52" s="6"/>
      <c r="T52" s="6"/>
      <c r="U52" s="6"/>
      <c r="V52" s="6"/>
    </row>
    <row r="53" spans="2:22" s="25" customFormat="1" ht="19.899999999999999" customHeight="1" x14ac:dyDescent="0.25">
      <c r="B53" s="20" t="s">
        <v>126</v>
      </c>
      <c r="C53" s="21" t="s">
        <v>62</v>
      </c>
      <c r="D53" s="22">
        <v>1</v>
      </c>
      <c r="E53" s="22">
        <v>5</v>
      </c>
      <c r="F53" s="22">
        <v>5</v>
      </c>
      <c r="G53" s="22">
        <v>5</v>
      </c>
      <c r="H53" s="23">
        <v>1</v>
      </c>
      <c r="I53" s="23">
        <f t="shared" si="0"/>
        <v>17</v>
      </c>
      <c r="J53" s="24" t="str">
        <f t="shared" si="1"/>
        <v>Moderado</v>
      </c>
    </row>
    <row r="54" spans="2:22" s="18" customFormat="1" ht="19.899999999999999" customHeight="1" x14ac:dyDescent="0.25">
      <c r="B54" s="14" t="s">
        <v>127</v>
      </c>
      <c r="C54" s="15" t="s">
        <v>139</v>
      </c>
      <c r="D54" s="16"/>
      <c r="E54" s="16"/>
      <c r="F54" s="16"/>
      <c r="G54" s="16"/>
      <c r="H54" s="16"/>
      <c r="I54" s="16"/>
      <c r="J54" s="17"/>
      <c r="L54" s="25"/>
      <c r="M54" s="25"/>
      <c r="N54" s="25"/>
    </row>
    <row r="55" spans="2:22" s="25" customFormat="1" ht="19.899999999999999" customHeight="1" x14ac:dyDescent="0.25">
      <c r="B55" s="20" t="s">
        <v>128</v>
      </c>
      <c r="C55" s="21" t="s">
        <v>71</v>
      </c>
      <c r="D55" s="22">
        <v>1</v>
      </c>
      <c r="E55" s="22">
        <v>5</v>
      </c>
      <c r="F55" s="23">
        <v>5</v>
      </c>
      <c r="G55" s="23">
        <v>5</v>
      </c>
      <c r="H55" s="23">
        <v>1</v>
      </c>
      <c r="I55" s="23">
        <f t="shared" si="0"/>
        <v>17</v>
      </c>
      <c r="J55" s="24" t="str">
        <f t="shared" si="1"/>
        <v>Moderado</v>
      </c>
    </row>
    <row r="56" spans="2:22" s="25" customFormat="1" ht="19.899999999999999" customHeight="1" x14ac:dyDescent="0.25">
      <c r="B56" s="20" t="s">
        <v>129</v>
      </c>
      <c r="C56" s="21" t="s">
        <v>72</v>
      </c>
      <c r="D56" s="22">
        <v>1</v>
      </c>
      <c r="E56" s="22">
        <v>1</v>
      </c>
      <c r="F56" s="22">
        <v>1</v>
      </c>
      <c r="G56" s="22">
        <v>1</v>
      </c>
      <c r="H56" s="23">
        <v>1</v>
      </c>
      <c r="I56" s="23">
        <f t="shared" si="0"/>
        <v>5</v>
      </c>
      <c r="J56" s="24" t="str">
        <f t="shared" si="1"/>
        <v>Baixo</v>
      </c>
    </row>
    <row r="57" spans="2:22" s="25" customFormat="1" ht="19.899999999999999" customHeight="1" x14ac:dyDescent="0.25">
      <c r="B57" s="20" t="s">
        <v>130</v>
      </c>
      <c r="C57" s="21" t="s">
        <v>76</v>
      </c>
      <c r="D57" s="23">
        <v>5</v>
      </c>
      <c r="E57" s="23">
        <v>5</v>
      </c>
      <c r="F57" s="23">
        <v>9</v>
      </c>
      <c r="G57" s="23">
        <v>9</v>
      </c>
      <c r="H57" s="23">
        <v>1</v>
      </c>
      <c r="I57" s="23">
        <f t="shared" si="0"/>
        <v>29</v>
      </c>
      <c r="J57" s="24" t="str">
        <f t="shared" si="1"/>
        <v>Moderado</v>
      </c>
    </row>
    <row r="58" spans="2:22" s="18" customFormat="1" ht="19.899999999999999" customHeight="1" x14ac:dyDescent="0.25">
      <c r="B58" s="14" t="s">
        <v>131</v>
      </c>
      <c r="C58" s="15" t="s">
        <v>70</v>
      </c>
      <c r="D58" s="34">
        <v>9</v>
      </c>
      <c r="E58" s="34">
        <v>9</v>
      </c>
      <c r="F58" s="34">
        <v>9</v>
      </c>
      <c r="G58" s="34">
        <v>9</v>
      </c>
      <c r="H58" s="34">
        <v>1</v>
      </c>
      <c r="I58" s="14">
        <f t="shared" si="0"/>
        <v>37</v>
      </c>
      <c r="J58" s="24" t="str">
        <f t="shared" si="1"/>
        <v>Crítico</v>
      </c>
      <c r="L58" s="25"/>
      <c r="M58" s="25"/>
      <c r="N58" s="25"/>
    </row>
    <row r="59" spans="2:22" s="18" customFormat="1" ht="19.899999999999999" customHeight="1" x14ac:dyDescent="0.25">
      <c r="B59" s="14" t="s">
        <v>132</v>
      </c>
      <c r="C59" s="15" t="s">
        <v>66</v>
      </c>
      <c r="D59" s="16"/>
      <c r="E59" s="16"/>
      <c r="F59" s="16"/>
      <c r="G59" s="16"/>
      <c r="H59" s="16"/>
      <c r="I59" s="16"/>
      <c r="J59" s="17"/>
      <c r="L59" s="25"/>
      <c r="M59" s="25"/>
      <c r="N59" s="25"/>
    </row>
    <row r="60" spans="2:22" s="25" customFormat="1" ht="19.899999999999999" customHeight="1" x14ac:dyDescent="0.25">
      <c r="B60" s="20" t="s">
        <v>133</v>
      </c>
      <c r="C60" s="21" t="s">
        <v>64</v>
      </c>
      <c r="D60" s="23">
        <v>1</v>
      </c>
      <c r="E60" s="23">
        <v>5</v>
      </c>
      <c r="F60" s="23">
        <v>9</v>
      </c>
      <c r="G60" s="23">
        <v>1</v>
      </c>
      <c r="H60" s="23">
        <v>1</v>
      </c>
      <c r="I60" s="23">
        <f t="shared" ref="I60:I62" si="3">SUM(D60:H60)</f>
        <v>17</v>
      </c>
      <c r="J60" s="24" t="str">
        <f t="shared" si="1"/>
        <v>Moderado</v>
      </c>
    </row>
    <row r="61" spans="2:22" s="25" customFormat="1" ht="19.899999999999999" customHeight="1" x14ac:dyDescent="0.25">
      <c r="B61" s="20" t="s">
        <v>134</v>
      </c>
      <c r="C61" s="21" t="s">
        <v>65</v>
      </c>
      <c r="D61" s="23">
        <v>5</v>
      </c>
      <c r="E61" s="23">
        <v>5</v>
      </c>
      <c r="F61" s="23">
        <v>9</v>
      </c>
      <c r="G61" s="23">
        <v>9</v>
      </c>
      <c r="H61" s="23">
        <v>1</v>
      </c>
      <c r="I61" s="23">
        <f t="shared" si="3"/>
        <v>29</v>
      </c>
      <c r="J61" s="24" t="str">
        <f t="shared" si="1"/>
        <v>Moderado</v>
      </c>
    </row>
    <row r="62" spans="2:22" s="25" customFormat="1" ht="19.899999999999999" customHeight="1" x14ac:dyDescent="0.25">
      <c r="B62" s="20" t="s">
        <v>135</v>
      </c>
      <c r="C62" s="21" t="s">
        <v>77</v>
      </c>
      <c r="D62" s="23">
        <v>9</v>
      </c>
      <c r="E62" s="23">
        <v>9</v>
      </c>
      <c r="F62" s="23">
        <v>9</v>
      </c>
      <c r="G62" s="23">
        <v>9</v>
      </c>
      <c r="H62" s="23">
        <v>1</v>
      </c>
      <c r="I62" s="23">
        <f t="shared" si="3"/>
        <v>37</v>
      </c>
      <c r="J62" s="24" t="str">
        <f t="shared" si="1"/>
        <v>Crítico</v>
      </c>
    </row>
    <row r="63" spans="2:22" s="25" customFormat="1" ht="19.899999999999999" customHeight="1" x14ac:dyDescent="0.25">
      <c r="B63" s="20" t="s">
        <v>136</v>
      </c>
      <c r="C63" s="21" t="s">
        <v>63</v>
      </c>
      <c r="D63" s="23">
        <v>9</v>
      </c>
      <c r="E63" s="23">
        <v>9</v>
      </c>
      <c r="F63" s="23">
        <v>9</v>
      </c>
      <c r="G63" s="23">
        <v>9</v>
      </c>
      <c r="H63" s="23">
        <v>1</v>
      </c>
      <c r="I63" s="23">
        <f t="shared" si="0"/>
        <v>37</v>
      </c>
      <c r="J63" s="24" t="str">
        <f t="shared" si="1"/>
        <v>Crítico</v>
      </c>
    </row>
    <row r="64" spans="2:22" s="25" customFormat="1" ht="19.899999999999999" customHeight="1" x14ac:dyDescent="0.25">
      <c r="B64" s="40" t="s">
        <v>137</v>
      </c>
      <c r="C64" s="41" t="s">
        <v>74</v>
      </c>
      <c r="D64" s="42">
        <v>9</v>
      </c>
      <c r="E64" s="42">
        <v>9</v>
      </c>
      <c r="F64" s="42">
        <v>9</v>
      </c>
      <c r="G64" s="42">
        <v>9</v>
      </c>
      <c r="H64" s="42">
        <v>5</v>
      </c>
      <c r="I64" s="42">
        <f t="shared" si="0"/>
        <v>41</v>
      </c>
      <c r="J64" s="24" t="str">
        <f t="shared" si="1"/>
        <v>Crítico</v>
      </c>
    </row>
  </sheetData>
  <autoFilter ref="C4:J64" xr:uid="{A4AC7D62-62AB-42D2-B57B-0BFE5ECBD84B}"/>
  <phoneticPr fontId="2" type="noConversion"/>
  <conditionalFormatting sqref="J1:J13 J15:J16 J18:J29 J31:J33 J35:J38 J40 J42:J45 J47:J48 J50:J53 J55:J58 J60:J1048576">
    <cfRule type="containsText" dxfId="5" priority="12" operator="containsText" text="Crítico">
      <formula>NOT(ISERROR(SEARCH("Crítico",J1)))</formula>
    </cfRule>
    <cfRule type="containsText" dxfId="4" priority="13" operator="containsText" text="Baixo">
      <formula>NOT(ISERROR(SEARCH("Baixo",J1)))</formula>
    </cfRule>
    <cfRule type="containsText" dxfId="3" priority="14" operator="containsText" text="Moderado">
      <formula>NOT(ISERROR(SEARCH("Moderado",J1)))</formula>
    </cfRule>
  </conditionalFormatting>
  <conditionalFormatting sqref="M6:M8">
    <cfRule type="containsText" dxfId="2" priority="1" operator="containsText" text="Crítico">
      <formula>NOT(ISERROR(SEARCH("Crítico",M6)))</formula>
    </cfRule>
    <cfRule type="containsText" dxfId="1" priority="2" operator="containsText" text="Baixo">
      <formula>NOT(ISERROR(SEARCH("Baixo",M6)))</formula>
    </cfRule>
    <cfRule type="containsText" dxfId="0" priority="3" operator="containsText" text="Moderado">
      <formula>NOT(ISERROR(SEARCH("Moderado",M6)))</formula>
    </cfRule>
  </conditionalFormatting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F9F25CEC-3854-4BC0-A53A-79A2285995D3}">
            <x14:iconSet custom="1">
              <x14:cfvo type="percent">
                <xm:f>0</xm:f>
              </x14:cfvo>
              <x14:cfvo type="num">
                <xm:f>5</xm:f>
              </x14:cfvo>
              <x14:cfvo type="num">
                <xm:f>9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D58:H58</xm:sqref>
        </x14:conditionalFormatting>
        <x14:conditionalFormatting xmlns:xm="http://schemas.microsoft.com/office/excel/2006/main">
          <x14:cfRule type="iconSet" priority="19" id="{A05145CF-EE1E-45C9-8290-368CF6BD4237}">
            <x14:iconSet custom="1">
              <x14:cfvo type="percent">
                <xm:f>0</xm:f>
              </x14:cfvo>
              <x14:cfvo type="num">
                <xm:f>5</xm:f>
              </x14:cfvo>
              <x14:cfvo type="num">
                <xm:f>9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D60:H64 D15:H16 D31:H33 D40:H40 D42:H45 D47:H48 D50:H53 D55:H57 D6:H13 D35:H38 D18:H29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Instruções para Uso</vt:lpstr>
      <vt:lpstr>Avaliação de Criticidade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Nayara Dos Anjos Brito</dc:creator>
  <cp:lastModifiedBy>GABRIEL ALMEIDA TEIXEIRA DE CARVALHO</cp:lastModifiedBy>
  <dcterms:created xsi:type="dcterms:W3CDTF">2024-11-24T13:11:49Z</dcterms:created>
  <dcterms:modified xsi:type="dcterms:W3CDTF">2025-05-27T19:36:28Z</dcterms:modified>
</cp:coreProperties>
</file>